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8855" windowHeight="11775"/>
  </bookViews>
  <sheets>
    <sheet name="FACT SEP-20" sheetId="1" r:id="rId1"/>
  </sheets>
  <definedNames>
    <definedName name="_xlnm.Print_Area" localSheetId="0">'FACT SEP-20'!$A$3:$D$135</definedName>
    <definedName name="_xlnm.Print_Titles" localSheetId="0">'FACT SEP-20'!$3:$8</definedName>
  </definedNames>
  <calcPr calcId="125725"/>
</workbook>
</file>

<file path=xl/calcChain.xml><?xml version="1.0" encoding="utf-8"?>
<calcChain xmlns="http://schemas.openxmlformats.org/spreadsheetml/2006/main">
  <c r="D131" i="1"/>
  <c r="D130"/>
  <c r="D129"/>
  <c r="D132" s="1"/>
  <c r="C132"/>
  <c r="B132"/>
  <c r="F136"/>
  <c r="C125"/>
  <c r="J14" s="1"/>
  <c r="D124"/>
  <c r="D123"/>
  <c r="D122"/>
  <c r="D121"/>
  <c r="D120"/>
  <c r="D119"/>
  <c r="D118"/>
  <c r="D117"/>
  <c r="B116"/>
  <c r="B125" s="1"/>
  <c r="G114"/>
  <c r="G116" s="1"/>
  <c r="F114"/>
  <c r="C112"/>
  <c r="J13" s="1"/>
  <c r="B112"/>
  <c r="D111"/>
  <c r="D110"/>
  <c r="D109"/>
  <c r="D108"/>
  <c r="D107"/>
  <c r="D106"/>
  <c r="D105"/>
  <c r="D104"/>
  <c r="D103"/>
  <c r="C99"/>
  <c r="J19" s="1"/>
  <c r="K19" s="1"/>
  <c r="B99"/>
  <c r="D98"/>
  <c r="D97"/>
  <c r="D96"/>
  <c r="D95"/>
  <c r="D94"/>
  <c r="D93"/>
  <c r="D92"/>
  <c r="D91"/>
  <c r="B90"/>
  <c r="D90" s="1"/>
  <c r="C86"/>
  <c r="J8" s="1"/>
  <c r="B86"/>
  <c r="B135" s="1"/>
  <c r="D85"/>
  <c r="D84"/>
  <c r="D83"/>
  <c r="D82"/>
  <c r="D81"/>
  <c r="D80"/>
  <c r="D79"/>
  <c r="D78"/>
  <c r="D77"/>
  <c r="C73"/>
  <c r="J10" s="1"/>
  <c r="B73"/>
  <c r="D72"/>
  <c r="D71"/>
  <c r="D70"/>
  <c r="D69"/>
  <c r="D68"/>
  <c r="D67"/>
  <c r="D66"/>
  <c r="D65"/>
  <c r="D64"/>
  <c r="D63"/>
  <c r="C59"/>
  <c r="B59"/>
  <c r="D58"/>
  <c r="D57"/>
  <c r="D56"/>
  <c r="D55"/>
  <c r="D54"/>
  <c r="D53"/>
  <c r="D52"/>
  <c r="D51"/>
  <c r="D50"/>
  <c r="D59" s="1"/>
  <c r="C46"/>
  <c r="B46"/>
  <c r="D45"/>
  <c r="D44"/>
  <c r="D43"/>
  <c r="D42"/>
  <c r="D41"/>
  <c r="D40"/>
  <c r="I39"/>
  <c r="D39"/>
  <c r="I38"/>
  <c r="D38"/>
  <c r="D46" s="1"/>
  <c r="I37"/>
  <c r="D37"/>
  <c r="C32"/>
  <c r="J20" s="1"/>
  <c r="D31"/>
  <c r="D29"/>
  <c r="D28"/>
  <c r="D27"/>
  <c r="D26"/>
  <c r="D25"/>
  <c r="D24"/>
  <c r="H23"/>
  <c r="G23"/>
  <c r="D23"/>
  <c r="B23"/>
  <c r="B32" s="1"/>
  <c r="D22"/>
  <c r="K21"/>
  <c r="I21"/>
  <c r="I20"/>
  <c r="K20" s="1"/>
  <c r="I19"/>
  <c r="D19"/>
  <c r="C19"/>
  <c r="J9" s="1"/>
  <c r="B19"/>
  <c r="D18"/>
  <c r="D17"/>
  <c r="D16"/>
  <c r="D15"/>
  <c r="I14"/>
  <c r="D14"/>
  <c r="I13"/>
  <c r="D13"/>
  <c r="J12"/>
  <c r="I12"/>
  <c r="D12"/>
  <c r="J11"/>
  <c r="I11"/>
  <c r="D11"/>
  <c r="I10"/>
  <c r="D10"/>
  <c r="I9"/>
  <c r="I8"/>
  <c r="I23" s="1"/>
  <c r="D32" l="1"/>
  <c r="D135" s="1"/>
  <c r="D73"/>
  <c r="K12"/>
  <c r="D86"/>
  <c r="D99"/>
  <c r="D112"/>
  <c r="C135"/>
  <c r="K9"/>
  <c r="K13"/>
  <c r="K14"/>
  <c r="K10"/>
  <c r="K11"/>
  <c r="D116"/>
  <c r="D125" s="1"/>
  <c r="K8"/>
</calcChain>
</file>

<file path=xl/sharedStrings.xml><?xml version="1.0" encoding="utf-8"?>
<sst xmlns="http://schemas.openxmlformats.org/spreadsheetml/2006/main" count="127" uniqueCount="39">
  <si>
    <t>MUNICPIO DE AJACUBA</t>
  </si>
  <si>
    <t>TECHO FINANCIERO 2020</t>
  </si>
  <si>
    <t>MES</t>
  </si>
  <si>
    <t>MENSUALIDAD</t>
  </si>
  <si>
    <t>RECIBIDO</t>
  </si>
  <si>
    <t>DIFERENCIA</t>
  </si>
  <si>
    <t>MAYO</t>
  </si>
  <si>
    <t>ENE-ABR-20</t>
  </si>
  <si>
    <t>CISAN TECHO FINANCIERO ANUAL 2020</t>
  </si>
  <si>
    <t>FORTAMUN</t>
  </si>
  <si>
    <t>CISAN</t>
  </si>
  <si>
    <t>ENERO</t>
  </si>
  <si>
    <t>FOFIR</t>
  </si>
  <si>
    <t>FEBRERO</t>
  </si>
  <si>
    <t>FFM</t>
  </si>
  <si>
    <t>MARZO</t>
  </si>
  <si>
    <t>FGP</t>
  </si>
  <si>
    <t>ABRIL</t>
  </si>
  <si>
    <t>IEPS TABACOS</t>
  </si>
  <si>
    <t>ISAN</t>
  </si>
  <si>
    <t>JUNIO</t>
  </si>
  <si>
    <t>JULIO</t>
  </si>
  <si>
    <t>AGOSTO</t>
  </si>
  <si>
    <t>SEPTIEMBRE</t>
  </si>
  <si>
    <t>SUMA</t>
  </si>
  <si>
    <t>IEPS GAS</t>
  </si>
  <si>
    <t>FAISM</t>
  </si>
  <si>
    <t>FAISM TECHO FINANCIERO ANUAL 2020</t>
  </si>
  <si>
    <t>ISR</t>
  </si>
  <si>
    <t>FFM TECHO FINANCIERO ANUAL 2020</t>
  </si>
  <si>
    <t>FEIEF TECHO FINANCIERO ANUAL 2020</t>
  </si>
  <si>
    <t>FGP TECHO FINANCIERO ANUAL 2020</t>
  </si>
  <si>
    <t>FOFIR TECHO FINANCIERO ANUAL 2020</t>
  </si>
  <si>
    <t>FORTAMUN TECHO FINANCIERO ANUAL 2020</t>
  </si>
  <si>
    <t>IEPS GASOLINAS TECHO FINANCIERO ANUAL 2020</t>
  </si>
  <si>
    <t>IEPS TABACOS TECHO FINANCIERO ANUAL 2020</t>
  </si>
  <si>
    <t>ISAN TECHO FINANCIERO ANUAL 2020</t>
  </si>
  <si>
    <t>GRAN TOTAL</t>
  </si>
  <si>
    <t>FEIEF ANUAL 2020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</si>
</sst>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Fill="1"/>
    <xf numFmtId="4" fontId="0" fillId="2" borderId="0" xfId="0" applyNumberFormat="1" applyFill="1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" fontId="0" fillId="4" borderId="4" xfId="0" applyNumberFormat="1" applyFill="1" applyBorder="1"/>
    <xf numFmtId="4" fontId="0" fillId="0" borderId="0" xfId="0" applyNumberFormat="1" applyFill="1"/>
    <xf numFmtId="0" fontId="0" fillId="2" borderId="5" xfId="0" applyFill="1" applyBorder="1"/>
    <xf numFmtId="4" fontId="0" fillId="0" borderId="5" xfId="0" applyNumberFormat="1" applyBorder="1"/>
    <xf numFmtId="4" fontId="0" fillId="4" borderId="5" xfId="0" applyNumberFormat="1" applyFill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" fontId="0" fillId="5" borderId="5" xfId="0" applyNumberFormat="1" applyFill="1" applyBorder="1"/>
    <xf numFmtId="0" fontId="0" fillId="0" borderId="6" xfId="0" applyBorder="1"/>
    <xf numFmtId="4" fontId="0" fillId="0" borderId="0" xfId="0" applyNumberFormat="1" applyBorder="1"/>
    <xf numFmtId="4" fontId="0" fillId="0" borderId="7" xfId="0" applyNumberFormat="1" applyBorder="1"/>
    <xf numFmtId="4" fontId="0" fillId="0" borderId="5" xfId="0" applyNumberFormat="1" applyFill="1" applyBorder="1"/>
    <xf numFmtId="0" fontId="1" fillId="0" borderId="6" xfId="0" applyFont="1" applyBorder="1" applyAlignment="1">
      <alignment horizontal="right"/>
    </xf>
    <xf numFmtId="4" fontId="1" fillId="0" borderId="0" xfId="0" applyNumberFormat="1" applyFont="1" applyBorder="1"/>
    <xf numFmtId="4" fontId="0" fillId="4" borderId="7" xfId="0" applyNumberFormat="1" applyFill="1" applyBorder="1"/>
    <xf numFmtId="0" fontId="0" fillId="0" borderId="5" xfId="0" applyFill="1" applyBorder="1"/>
    <xf numFmtId="0" fontId="0" fillId="0" borderId="5" xfId="0" applyBorder="1"/>
    <xf numFmtId="4" fontId="0" fillId="0" borderId="0" xfId="0" applyNumberFormat="1" applyFill="1" applyBorder="1"/>
    <xf numFmtId="4" fontId="1" fillId="0" borderId="5" xfId="0" applyNumberFormat="1" applyFont="1" applyBorder="1"/>
    <xf numFmtId="4" fontId="1" fillId="0" borderId="7" xfId="0" applyNumberFormat="1" applyFont="1" applyBorder="1"/>
    <xf numFmtId="4" fontId="0" fillId="3" borderId="0" xfId="0" applyNumberFormat="1" applyFill="1"/>
    <xf numFmtId="0" fontId="0" fillId="0" borderId="0" xfId="0" applyBorder="1"/>
    <xf numFmtId="4" fontId="0" fillId="0" borderId="0" xfId="0" applyNumberFormat="1" applyFill="1" applyBorder="1" applyAlignment="1"/>
    <xf numFmtId="4" fontId="0" fillId="0" borderId="7" xfId="0" applyNumberFormat="1" applyFill="1" applyBorder="1" applyAlignment="1"/>
    <xf numFmtId="4" fontId="0" fillId="0" borderId="0" xfId="0" applyNumberFormat="1" applyFill="1" applyAlignment="1"/>
    <xf numFmtId="0" fontId="1" fillId="0" borderId="6" xfId="0" applyFont="1" applyFill="1" applyBorder="1"/>
    <xf numFmtId="4" fontId="1" fillId="0" borderId="0" xfId="0" applyNumberFormat="1" applyFont="1" applyFill="1"/>
    <xf numFmtId="0" fontId="1" fillId="3" borderId="8" xfId="0" applyFont="1" applyFill="1" applyBorder="1"/>
    <xf numFmtId="4" fontId="1" fillId="3" borderId="9" xfId="0" applyNumberFormat="1" applyFont="1" applyFill="1" applyBorder="1"/>
    <xf numFmtId="4" fontId="0" fillId="0" borderId="6" xfId="0" applyNumberFormat="1" applyFill="1" applyBorder="1"/>
    <xf numFmtId="0" fontId="0" fillId="3" borderId="6" xfId="0" applyFill="1" applyBorder="1" applyAlignment="1"/>
    <xf numFmtId="0" fontId="0" fillId="3" borderId="0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0" xfId="0" applyFill="1" applyAlignment="1"/>
    <xf numFmtId="4" fontId="0" fillId="0" borderId="0" xfId="0" applyNumberFormat="1" applyFont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3:K520"/>
  <sheetViews>
    <sheetView tabSelected="1" topLeftCell="A107" zoomScaleNormal="100" workbookViewId="0">
      <selection activeCell="D135" sqref="D135"/>
    </sheetView>
  </sheetViews>
  <sheetFormatPr baseColWidth="10" defaultRowHeight="15"/>
  <cols>
    <col min="1" max="1" width="13.28515625" customWidth="1"/>
    <col min="2" max="2" width="14.85546875" customWidth="1"/>
    <col min="3" max="3" width="18.140625" customWidth="1"/>
    <col min="4" max="4" width="15.28515625" customWidth="1"/>
    <col min="5" max="5" width="15" style="2" hidden="1" customWidth="1"/>
    <col min="6" max="6" width="13.28515625" customWidth="1"/>
    <col min="7" max="7" width="16.42578125" bestFit="1" customWidth="1"/>
    <col min="8" max="8" width="12.85546875" customWidth="1"/>
    <col min="9" max="9" width="13.28515625" customWidth="1"/>
    <col min="10" max="10" width="14" bestFit="1" customWidth="1"/>
    <col min="11" max="11" width="14.42578125" bestFit="1" customWidth="1"/>
  </cols>
  <sheetData>
    <row r="3" spans="1:11">
      <c r="B3" s="1" t="s">
        <v>0</v>
      </c>
    </row>
    <row r="4" spans="1:11">
      <c r="B4" s="1" t="s">
        <v>1</v>
      </c>
      <c r="D4" s="3">
        <v>50587160</v>
      </c>
    </row>
    <row r="5" spans="1:11">
      <c r="D5" s="4"/>
    </row>
    <row r="6" spans="1:11" ht="15.75" thickBot="1"/>
    <row r="7" spans="1:11" ht="16.5" thickTop="1" thickBot="1">
      <c r="A7" s="5" t="s">
        <v>2</v>
      </c>
      <c r="B7" s="5" t="s">
        <v>3</v>
      </c>
      <c r="C7" s="5" t="s">
        <v>4</v>
      </c>
      <c r="D7" s="6" t="s">
        <v>5</v>
      </c>
      <c r="E7" s="7"/>
      <c r="F7" s="7"/>
      <c r="G7" s="7" t="s">
        <v>6</v>
      </c>
      <c r="H7" s="7" t="s">
        <v>7</v>
      </c>
    </row>
    <row r="8" spans="1:11" ht="15.75" thickTop="1">
      <c r="A8" s="41" t="s">
        <v>8</v>
      </c>
      <c r="B8" s="42"/>
      <c r="C8" s="42"/>
      <c r="D8" s="8">
        <v>31768</v>
      </c>
      <c r="E8" s="9"/>
      <c r="F8" s="10" t="s">
        <v>9</v>
      </c>
      <c r="G8" s="11">
        <v>1094580.7</v>
      </c>
      <c r="H8" s="11">
        <v>4378322.8</v>
      </c>
      <c r="I8" s="12">
        <f>G8+H8</f>
        <v>5472903.5</v>
      </c>
      <c r="J8" s="4">
        <f>+C86</f>
        <v>9851226.2999999989</v>
      </c>
      <c r="K8" s="4">
        <f>I8-J8</f>
        <v>-4378322.7999999989</v>
      </c>
    </row>
    <row r="9" spans="1:11">
      <c r="A9" s="13"/>
      <c r="B9" s="14"/>
      <c r="C9" s="14"/>
      <c r="D9" s="15"/>
      <c r="E9" s="7"/>
      <c r="F9" s="10" t="s">
        <v>10</v>
      </c>
      <c r="G9" s="11">
        <v>2647.35</v>
      </c>
      <c r="H9" s="11">
        <v>10589.4</v>
      </c>
      <c r="I9" s="16">
        <f t="shared" ref="I9:I21" si="0">G9+H9</f>
        <v>13236.75</v>
      </c>
      <c r="J9" s="4">
        <f>+C19</f>
        <v>23826.149999999998</v>
      </c>
      <c r="K9" s="4">
        <f>I9-J9</f>
        <v>-10589.399999999998</v>
      </c>
    </row>
    <row r="10" spans="1:11">
      <c r="A10" s="17" t="s">
        <v>11</v>
      </c>
      <c r="B10" s="18">
        <v>2647.35</v>
      </c>
      <c r="C10" s="18">
        <v>2647.35</v>
      </c>
      <c r="D10" s="19">
        <f>B10-C10</f>
        <v>0</v>
      </c>
      <c r="E10" s="9"/>
      <c r="F10" s="10" t="s">
        <v>12</v>
      </c>
      <c r="G10" s="11">
        <v>32233.01</v>
      </c>
      <c r="H10" s="11">
        <v>412179.16</v>
      </c>
      <c r="I10" s="16">
        <f t="shared" si="0"/>
        <v>444412.17</v>
      </c>
      <c r="J10" s="4">
        <f>+C73</f>
        <v>614266.03</v>
      </c>
      <c r="K10" s="4">
        <f>I10-J10</f>
        <v>-169853.86000000004</v>
      </c>
    </row>
    <row r="11" spans="1:11">
      <c r="A11" s="17" t="s">
        <v>13</v>
      </c>
      <c r="B11" s="18">
        <v>2647.35</v>
      </c>
      <c r="C11" s="18">
        <v>2647.35</v>
      </c>
      <c r="D11" s="19">
        <f t="shared" ref="D11:D19" si="1">B11-C11</f>
        <v>0</v>
      </c>
      <c r="E11" s="9"/>
      <c r="F11" s="10" t="s">
        <v>14</v>
      </c>
      <c r="G11" s="11">
        <v>733328.3</v>
      </c>
      <c r="H11" s="11">
        <v>3035363.16</v>
      </c>
      <c r="I11" s="16">
        <f t="shared" si="0"/>
        <v>3768691.46</v>
      </c>
      <c r="J11" s="4">
        <f>+C46</f>
        <v>6319352.1500000004</v>
      </c>
      <c r="K11" s="4">
        <f>I11-J11</f>
        <v>-2550660.6900000004</v>
      </c>
    </row>
    <row r="12" spans="1:11">
      <c r="A12" s="17" t="s">
        <v>15</v>
      </c>
      <c r="B12" s="18">
        <v>2647.35</v>
      </c>
      <c r="C12" s="18">
        <v>2647.35</v>
      </c>
      <c r="D12" s="19">
        <f t="shared" si="1"/>
        <v>0</v>
      </c>
      <c r="E12" s="9"/>
      <c r="F12" s="10" t="s">
        <v>16</v>
      </c>
      <c r="G12" s="11">
        <v>1139037.6200000001</v>
      </c>
      <c r="H12" s="11">
        <v>6346895.8700000001</v>
      </c>
      <c r="I12" s="16">
        <f t="shared" si="0"/>
        <v>7485933.4900000002</v>
      </c>
      <c r="J12" s="4">
        <f>+C59</f>
        <v>13481638.290000001</v>
      </c>
      <c r="K12" s="4">
        <f t="shared" ref="K12:K21" si="2">I12-J12</f>
        <v>-5995704.8000000007</v>
      </c>
    </row>
    <row r="13" spans="1:11">
      <c r="A13" s="17" t="s">
        <v>17</v>
      </c>
      <c r="B13" s="18">
        <v>2647.35</v>
      </c>
      <c r="C13" s="18">
        <v>2647.35</v>
      </c>
      <c r="D13" s="19">
        <f t="shared" si="1"/>
        <v>0</v>
      </c>
      <c r="E13" s="9"/>
      <c r="F13" s="10" t="s">
        <v>18</v>
      </c>
      <c r="G13" s="20">
        <v>29615.95</v>
      </c>
      <c r="H13" s="20">
        <v>155988.39000000001</v>
      </c>
      <c r="I13" s="16">
        <f t="shared" si="0"/>
        <v>185604.34000000003</v>
      </c>
      <c r="J13" s="4">
        <f>+C112</f>
        <v>244207.06999999998</v>
      </c>
      <c r="K13" s="4">
        <f t="shared" si="2"/>
        <v>-58602.729999999952</v>
      </c>
    </row>
    <row r="14" spans="1:11">
      <c r="A14" s="17" t="s">
        <v>6</v>
      </c>
      <c r="B14" s="18">
        <v>2647.35</v>
      </c>
      <c r="C14" s="18">
        <v>2647.35</v>
      </c>
      <c r="D14" s="19">
        <f t="shared" si="1"/>
        <v>0</v>
      </c>
      <c r="E14" s="9"/>
      <c r="F14" s="10" t="s">
        <v>19</v>
      </c>
      <c r="G14" s="11">
        <v>29764.02</v>
      </c>
      <c r="H14" s="20">
        <v>83681.02</v>
      </c>
      <c r="I14" s="16">
        <f t="shared" si="0"/>
        <v>113445.04000000001</v>
      </c>
      <c r="J14" s="4">
        <f>+C125</f>
        <v>194855.71</v>
      </c>
      <c r="K14" s="4">
        <f t="shared" si="2"/>
        <v>-81410.669999999984</v>
      </c>
    </row>
    <row r="15" spans="1:11">
      <c r="A15" s="17" t="s">
        <v>20</v>
      </c>
      <c r="B15" s="18">
        <v>2647.35</v>
      </c>
      <c r="C15" s="18">
        <v>2647.35</v>
      </c>
      <c r="D15" s="19">
        <f t="shared" si="1"/>
        <v>0</v>
      </c>
      <c r="E15" s="9"/>
      <c r="F15" s="10"/>
      <c r="G15" s="11"/>
      <c r="H15" s="20"/>
      <c r="I15" s="16"/>
      <c r="J15" s="4"/>
      <c r="K15" s="4"/>
    </row>
    <row r="16" spans="1:11">
      <c r="A16" s="17" t="s">
        <v>21</v>
      </c>
      <c r="B16" s="18">
        <v>2647.35</v>
      </c>
      <c r="C16" s="18">
        <v>2647.35</v>
      </c>
      <c r="D16" s="19">
        <f t="shared" si="1"/>
        <v>0</v>
      </c>
      <c r="E16" s="9"/>
      <c r="F16" s="10"/>
      <c r="G16" s="11"/>
      <c r="H16" s="20"/>
      <c r="I16" s="16"/>
      <c r="J16" s="4"/>
      <c r="K16" s="4"/>
    </row>
    <row r="17" spans="1:11">
      <c r="A17" s="17" t="s">
        <v>22</v>
      </c>
      <c r="B17" s="18">
        <v>2647.35</v>
      </c>
      <c r="C17" s="18">
        <v>2647.35</v>
      </c>
      <c r="D17" s="19">
        <f t="shared" si="1"/>
        <v>0</v>
      </c>
      <c r="E17" s="9"/>
      <c r="F17" s="10"/>
      <c r="G17" s="11"/>
      <c r="H17" s="20"/>
      <c r="I17" s="16"/>
      <c r="J17" s="4"/>
      <c r="K17" s="4"/>
    </row>
    <row r="18" spans="1:11">
      <c r="A18" s="17" t="s">
        <v>23</v>
      </c>
      <c r="B18" s="18">
        <v>2647.35</v>
      </c>
      <c r="C18" s="18">
        <v>2647.35</v>
      </c>
      <c r="D18" s="19">
        <f t="shared" si="1"/>
        <v>0</v>
      </c>
      <c r="E18" s="9"/>
      <c r="F18" s="10"/>
      <c r="G18" s="11"/>
      <c r="H18" s="20"/>
      <c r="I18" s="16"/>
      <c r="J18" s="4"/>
      <c r="K18" s="4"/>
    </row>
    <row r="19" spans="1:11">
      <c r="A19" s="21" t="s">
        <v>24</v>
      </c>
      <c r="B19" s="22">
        <f>SUM(B10:B18)</f>
        <v>23826.149999999998</v>
      </c>
      <c r="C19" s="22">
        <f t="shared" ref="C19" si="3">SUM(C10:C18)</f>
        <v>23826.149999999998</v>
      </c>
      <c r="D19" s="19">
        <f t="shared" si="1"/>
        <v>0</v>
      </c>
      <c r="E19" s="9"/>
      <c r="F19" s="10" t="s">
        <v>25</v>
      </c>
      <c r="G19" s="11">
        <v>51777.55</v>
      </c>
      <c r="H19" s="11">
        <v>212438.39999999999</v>
      </c>
      <c r="I19" s="16">
        <f t="shared" si="0"/>
        <v>264215.95</v>
      </c>
      <c r="J19" s="4">
        <f>+C99</f>
        <v>434941.44</v>
      </c>
      <c r="K19" s="4">
        <f t="shared" si="2"/>
        <v>-170725.49</v>
      </c>
    </row>
    <row r="20" spans="1:11">
      <c r="A20" s="21"/>
      <c r="B20" s="18"/>
      <c r="C20" s="18"/>
      <c r="D20" s="19"/>
      <c r="E20" s="9"/>
      <c r="F20" s="10" t="s">
        <v>26</v>
      </c>
      <c r="G20" s="11">
        <v>684168.5</v>
      </c>
      <c r="H20" s="11">
        <v>2736674</v>
      </c>
      <c r="I20" s="11">
        <f t="shared" si="0"/>
        <v>3420842.5</v>
      </c>
      <c r="J20" s="4">
        <f>+C32</f>
        <v>6157516.5</v>
      </c>
      <c r="K20" s="4">
        <f t="shared" si="2"/>
        <v>-2736674</v>
      </c>
    </row>
    <row r="21" spans="1:11">
      <c r="A21" s="39" t="s">
        <v>27</v>
      </c>
      <c r="B21" s="40"/>
      <c r="C21" s="40"/>
      <c r="D21" s="23">
        <v>6841685</v>
      </c>
      <c r="E21" s="9"/>
      <c r="F21" s="24" t="s">
        <v>28</v>
      </c>
      <c r="G21" s="11">
        <v>120982</v>
      </c>
      <c r="H21" s="20">
        <v>1958817</v>
      </c>
      <c r="I21" s="11">
        <f t="shared" si="0"/>
        <v>2079799</v>
      </c>
      <c r="J21" s="4">
        <v>2079799</v>
      </c>
      <c r="K21" s="4">
        <f t="shared" si="2"/>
        <v>0</v>
      </c>
    </row>
    <row r="22" spans="1:11">
      <c r="A22" s="17"/>
      <c r="B22" s="18"/>
      <c r="C22" s="18"/>
      <c r="D22" s="19">
        <f t="shared" ref="D22:D45" si="4">B22-C22</f>
        <v>0</v>
      </c>
      <c r="E22" s="9"/>
      <c r="F22" s="24"/>
      <c r="G22" s="11"/>
      <c r="H22" s="11"/>
      <c r="I22" s="25"/>
    </row>
    <row r="23" spans="1:11">
      <c r="A23" s="17" t="s">
        <v>11</v>
      </c>
      <c r="B23" s="18">
        <f>D21/10</f>
        <v>684168.5</v>
      </c>
      <c r="C23" s="26">
        <v>684168.5</v>
      </c>
      <c r="D23" s="19">
        <f t="shared" si="4"/>
        <v>0</v>
      </c>
      <c r="E23" s="9"/>
      <c r="F23" s="25"/>
      <c r="G23" s="27">
        <f>SUM(G8:G21)</f>
        <v>3918135.0000000005</v>
      </c>
      <c r="H23" s="27">
        <f t="shared" ref="H23:I23" si="5">SUM(H8:H21)</f>
        <v>19330949.200000003</v>
      </c>
      <c r="I23" s="27">
        <f t="shared" si="5"/>
        <v>23249084.199999996</v>
      </c>
    </row>
    <row r="24" spans="1:11">
      <c r="A24" s="17" t="s">
        <v>13</v>
      </c>
      <c r="B24" s="18">
        <v>684168.5</v>
      </c>
      <c r="C24" s="26">
        <v>684168.5</v>
      </c>
      <c r="D24" s="19">
        <f t="shared" si="4"/>
        <v>0</v>
      </c>
      <c r="E24" s="9"/>
      <c r="F24" s="9"/>
      <c r="G24" s="4"/>
      <c r="H24" s="4"/>
    </row>
    <row r="25" spans="1:11">
      <c r="A25" s="17" t="s">
        <v>15</v>
      </c>
      <c r="B25" s="18">
        <v>684168.5</v>
      </c>
      <c r="C25" s="18">
        <v>684168.5</v>
      </c>
      <c r="D25" s="19">
        <f t="shared" si="4"/>
        <v>0</v>
      </c>
      <c r="E25" s="9"/>
      <c r="F25" s="9"/>
      <c r="G25" s="4"/>
      <c r="H25" s="4"/>
    </row>
    <row r="26" spans="1:11">
      <c r="A26" s="17" t="s">
        <v>17</v>
      </c>
      <c r="B26" s="18">
        <v>684168.5</v>
      </c>
      <c r="C26" s="18">
        <v>684168.5</v>
      </c>
      <c r="D26" s="19">
        <f t="shared" si="4"/>
        <v>0</v>
      </c>
      <c r="E26" s="9"/>
      <c r="F26" s="9"/>
      <c r="G26" s="4"/>
      <c r="H26" s="4"/>
    </row>
    <row r="27" spans="1:11">
      <c r="A27" s="17" t="s">
        <v>6</v>
      </c>
      <c r="B27" s="18">
        <v>684168.5</v>
      </c>
      <c r="C27" s="18">
        <v>684168.5</v>
      </c>
      <c r="D27" s="19">
        <f t="shared" si="4"/>
        <v>0</v>
      </c>
      <c r="E27" s="9"/>
      <c r="F27" s="9"/>
      <c r="G27" s="4"/>
      <c r="H27" s="4"/>
    </row>
    <row r="28" spans="1:11">
      <c r="A28" s="17" t="s">
        <v>20</v>
      </c>
      <c r="B28" s="18">
        <v>684168.5</v>
      </c>
      <c r="C28" s="18">
        <v>684168.5</v>
      </c>
      <c r="D28" s="19">
        <f t="shared" si="4"/>
        <v>0</v>
      </c>
      <c r="E28" s="9"/>
      <c r="F28" s="9"/>
      <c r="G28" s="4"/>
      <c r="H28" s="4"/>
    </row>
    <row r="29" spans="1:11">
      <c r="A29" s="17" t="s">
        <v>21</v>
      </c>
      <c r="B29" s="18">
        <v>684168.5</v>
      </c>
      <c r="C29" s="18">
        <v>684168.5</v>
      </c>
      <c r="D29" s="19">
        <f t="shared" si="4"/>
        <v>0</v>
      </c>
      <c r="E29" s="9"/>
      <c r="F29" s="9"/>
      <c r="G29" s="4"/>
      <c r="H29" s="4"/>
    </row>
    <row r="30" spans="1:11">
      <c r="A30" s="17" t="s">
        <v>22</v>
      </c>
      <c r="B30" s="18">
        <v>684168.5</v>
      </c>
      <c r="C30" s="18">
        <v>684168.5</v>
      </c>
      <c r="D30" s="19"/>
      <c r="E30" s="9"/>
      <c r="F30" s="9"/>
      <c r="G30" s="4"/>
      <c r="H30" s="4"/>
    </row>
    <row r="31" spans="1:11">
      <c r="A31" s="17" t="s">
        <v>23</v>
      </c>
      <c r="B31" s="18">
        <v>684168.5</v>
      </c>
      <c r="C31" s="18">
        <v>684168.5</v>
      </c>
      <c r="D31" s="19">
        <f t="shared" si="4"/>
        <v>0</v>
      </c>
      <c r="E31" s="9"/>
      <c r="F31" s="9"/>
      <c r="G31" s="4"/>
      <c r="H31" s="4"/>
    </row>
    <row r="32" spans="1:11">
      <c r="A32" s="21" t="s">
        <v>24</v>
      </c>
      <c r="B32" s="22">
        <f>SUM(B23:B31)</f>
        <v>6157516.5</v>
      </c>
      <c r="C32" s="22">
        <f t="shared" ref="C32:D32" si="6">SUM(C23:C31)</f>
        <v>6157516.5</v>
      </c>
      <c r="D32" s="28">
        <f t="shared" si="6"/>
        <v>0</v>
      </c>
      <c r="E32" s="9"/>
      <c r="F32" s="9"/>
      <c r="G32" s="4"/>
      <c r="H32" s="4"/>
    </row>
    <row r="33" spans="1:10">
      <c r="A33" s="17"/>
      <c r="B33" s="18"/>
      <c r="C33" s="18"/>
      <c r="D33" s="19"/>
      <c r="E33" s="9"/>
      <c r="F33" s="9"/>
      <c r="G33" s="4"/>
      <c r="H33" s="4"/>
    </row>
    <row r="34" spans="1:10">
      <c r="A34" s="17"/>
      <c r="B34" s="18"/>
      <c r="C34" s="18"/>
      <c r="D34" s="19"/>
      <c r="E34" s="9"/>
      <c r="F34" s="9"/>
      <c r="G34" s="4"/>
      <c r="H34" s="4"/>
    </row>
    <row r="35" spans="1:10">
      <c r="A35" s="39" t="s">
        <v>29</v>
      </c>
      <c r="B35" s="40"/>
      <c r="C35" s="40"/>
      <c r="D35" s="23">
        <v>8775247</v>
      </c>
      <c r="E35" s="9"/>
      <c r="F35" s="40" t="s">
        <v>30</v>
      </c>
      <c r="G35" s="43"/>
      <c r="H35" s="43"/>
      <c r="I35" s="29">
        <v>0</v>
      </c>
      <c r="J35" s="29"/>
    </row>
    <row r="36" spans="1:10">
      <c r="A36" s="17"/>
      <c r="B36" s="18"/>
      <c r="C36" s="18"/>
      <c r="D36" s="19"/>
      <c r="E36" s="9"/>
      <c r="F36" s="30"/>
      <c r="G36" s="18"/>
      <c r="H36" s="18"/>
      <c r="I36" s="4"/>
      <c r="J36" s="4"/>
    </row>
    <row r="37" spans="1:10">
      <c r="A37" s="17" t="s">
        <v>11</v>
      </c>
      <c r="B37" s="18">
        <v>731270</v>
      </c>
      <c r="C37" s="18">
        <v>663139.86</v>
      </c>
      <c r="D37" s="19">
        <f t="shared" si="4"/>
        <v>68130.140000000014</v>
      </c>
      <c r="E37" s="9"/>
      <c r="F37" s="30" t="s">
        <v>13</v>
      </c>
      <c r="G37" s="18"/>
      <c r="H37" s="18">
        <v>16564.37</v>
      </c>
      <c r="I37" s="4">
        <f>G37-H37</f>
        <v>-16564.37</v>
      </c>
      <c r="J37" s="4"/>
    </row>
    <row r="38" spans="1:10">
      <c r="A38" s="17" t="s">
        <v>13</v>
      </c>
      <c r="B38" s="18">
        <v>731270</v>
      </c>
      <c r="C38" s="18">
        <v>823001.59999999998</v>
      </c>
      <c r="D38" s="19">
        <f t="shared" si="4"/>
        <v>-91731.599999999977</v>
      </c>
      <c r="E38" s="9"/>
      <c r="F38" s="30" t="s">
        <v>17</v>
      </c>
      <c r="G38" s="18"/>
      <c r="H38" s="18">
        <v>13446.56</v>
      </c>
      <c r="I38" s="4">
        <f>G38-H38</f>
        <v>-13446.56</v>
      </c>
      <c r="J38" s="4"/>
    </row>
    <row r="39" spans="1:10">
      <c r="A39" s="17" t="s">
        <v>15</v>
      </c>
      <c r="B39" s="18">
        <v>731270</v>
      </c>
      <c r="C39" s="18">
        <v>694281.68</v>
      </c>
      <c r="D39" s="19">
        <f t="shared" si="4"/>
        <v>36988.319999999949</v>
      </c>
      <c r="E39" s="9"/>
      <c r="F39" s="30"/>
      <c r="G39" s="18"/>
      <c r="H39" s="18"/>
      <c r="I39" s="4">
        <f>G39-H39</f>
        <v>0</v>
      </c>
      <c r="J39" s="4"/>
    </row>
    <row r="40" spans="1:10">
      <c r="A40" s="17" t="s">
        <v>17</v>
      </c>
      <c r="B40" s="18">
        <v>731270</v>
      </c>
      <c r="C40" s="18">
        <v>849888.22</v>
      </c>
      <c r="D40" s="19">
        <f t="shared" si="4"/>
        <v>-118618.21999999997</v>
      </c>
      <c r="E40" s="9"/>
      <c r="F40" s="9"/>
      <c r="G40" s="4"/>
      <c r="H40" s="4"/>
    </row>
    <row r="41" spans="1:10">
      <c r="A41" s="17" t="s">
        <v>6</v>
      </c>
      <c r="B41" s="18">
        <v>731270</v>
      </c>
      <c r="C41" s="18">
        <v>733328.3</v>
      </c>
      <c r="D41" s="19">
        <f t="shared" si="4"/>
        <v>-2058.3000000000466</v>
      </c>
      <c r="E41" s="9"/>
      <c r="F41" s="9"/>
      <c r="G41" s="4"/>
      <c r="H41" s="4"/>
    </row>
    <row r="42" spans="1:10">
      <c r="A42" s="17" t="s">
        <v>20</v>
      </c>
      <c r="B42" s="18">
        <v>731270</v>
      </c>
      <c r="C42" s="18">
        <v>495193.95</v>
      </c>
      <c r="D42" s="19">
        <f t="shared" si="4"/>
        <v>236076.05</v>
      </c>
      <c r="E42" s="9"/>
      <c r="F42" s="9"/>
      <c r="G42" s="4"/>
      <c r="H42" s="4"/>
    </row>
    <row r="43" spans="1:10">
      <c r="A43" s="17" t="s">
        <v>21</v>
      </c>
      <c r="B43" s="18">
        <v>731270</v>
      </c>
      <c r="C43" s="18">
        <v>687720.66</v>
      </c>
      <c r="D43" s="19">
        <f t="shared" si="4"/>
        <v>43549.339999999967</v>
      </c>
      <c r="E43" s="9"/>
      <c r="F43" s="9"/>
      <c r="G43" s="4"/>
      <c r="H43" s="4"/>
    </row>
    <row r="44" spans="1:10">
      <c r="A44" s="17" t="s">
        <v>22</v>
      </c>
      <c r="B44" s="18">
        <v>731270</v>
      </c>
      <c r="C44" s="18">
        <v>684267.37</v>
      </c>
      <c r="D44" s="19">
        <f t="shared" si="4"/>
        <v>47002.630000000005</v>
      </c>
      <c r="E44" s="9"/>
      <c r="F44" s="9"/>
      <c r="G44" s="4"/>
      <c r="H44" s="4"/>
    </row>
    <row r="45" spans="1:10">
      <c r="A45" s="17" t="s">
        <v>23</v>
      </c>
      <c r="B45" s="18">
        <v>731270</v>
      </c>
      <c r="C45" s="18">
        <v>688530.51</v>
      </c>
      <c r="D45" s="19">
        <f t="shared" si="4"/>
        <v>42739.489999999991</v>
      </c>
      <c r="E45" s="9"/>
      <c r="F45" s="9"/>
      <c r="G45" s="4"/>
      <c r="H45" s="4"/>
    </row>
    <row r="46" spans="1:10">
      <c r="A46" s="21" t="s">
        <v>24</v>
      </c>
      <c r="B46" s="22">
        <f>SUM(B37:B45)</f>
        <v>6581430</v>
      </c>
      <c r="C46" s="22">
        <f t="shared" ref="C46:D46" si="7">SUM(C37:C45)</f>
        <v>6319352.1500000004</v>
      </c>
      <c r="D46" s="28">
        <f t="shared" si="7"/>
        <v>262077.84999999992</v>
      </c>
      <c r="E46" s="9"/>
      <c r="F46" s="9"/>
      <c r="G46" s="4"/>
      <c r="H46" s="4"/>
    </row>
    <row r="47" spans="1:10">
      <c r="A47" s="17"/>
      <c r="B47" s="18"/>
      <c r="C47" s="18"/>
      <c r="D47" s="19"/>
      <c r="E47" s="9"/>
      <c r="F47" s="9"/>
      <c r="G47" s="4"/>
      <c r="H47" s="4"/>
    </row>
    <row r="48" spans="1:10">
      <c r="A48" s="39" t="s">
        <v>31</v>
      </c>
      <c r="B48" s="40"/>
      <c r="C48" s="40"/>
      <c r="D48" s="23">
        <v>19527805</v>
      </c>
      <c r="E48" s="9"/>
      <c r="F48" s="9"/>
      <c r="G48" s="4"/>
      <c r="H48" s="4"/>
    </row>
    <row r="49" spans="1:8">
      <c r="A49" s="17"/>
      <c r="B49" s="31"/>
      <c r="C49" s="31"/>
      <c r="D49" s="32"/>
      <c r="E49" s="33"/>
      <c r="F49" s="33"/>
      <c r="G49" s="9"/>
      <c r="H49" s="9"/>
    </row>
    <row r="50" spans="1:8">
      <c r="A50" s="17" t="s">
        <v>11</v>
      </c>
      <c r="B50" s="18">
        <v>1627317</v>
      </c>
      <c r="C50" s="18">
        <v>1214408.67</v>
      </c>
      <c r="D50" s="19">
        <f t="shared" ref="D50:D124" si="8">B50-C50</f>
        <v>412908.33000000007</v>
      </c>
      <c r="E50" s="9"/>
      <c r="F50" s="9"/>
      <c r="G50" s="4"/>
      <c r="H50" s="4"/>
    </row>
    <row r="51" spans="1:8">
      <c r="A51" s="17" t="s">
        <v>13</v>
      </c>
      <c r="B51" s="18">
        <v>1627317</v>
      </c>
      <c r="C51" s="18">
        <v>1928634.3</v>
      </c>
      <c r="D51" s="19">
        <f t="shared" si="8"/>
        <v>-301317.30000000005</v>
      </c>
      <c r="E51" s="9"/>
      <c r="F51" s="9"/>
      <c r="G51" s="4"/>
      <c r="H51" s="4"/>
    </row>
    <row r="52" spans="1:8">
      <c r="A52" s="17" t="s">
        <v>15</v>
      </c>
      <c r="B52" s="18">
        <v>1627317</v>
      </c>
      <c r="C52" s="18">
        <v>1244089.97</v>
      </c>
      <c r="D52" s="19">
        <f t="shared" si="8"/>
        <v>383227.03</v>
      </c>
      <c r="E52" s="9"/>
      <c r="F52" s="9"/>
      <c r="G52" s="4"/>
      <c r="H52" s="4"/>
    </row>
    <row r="53" spans="1:8">
      <c r="A53" s="17" t="s">
        <v>17</v>
      </c>
      <c r="B53" s="18">
        <v>1627317</v>
      </c>
      <c r="C53" s="18">
        <v>1948250.36</v>
      </c>
      <c r="D53" s="19">
        <f t="shared" si="8"/>
        <v>-320933.3600000001</v>
      </c>
      <c r="E53" s="9"/>
      <c r="F53" s="9"/>
      <c r="G53" s="4"/>
      <c r="H53" s="4"/>
    </row>
    <row r="54" spans="1:8">
      <c r="A54" s="17" t="s">
        <v>6</v>
      </c>
      <c r="B54" s="18">
        <v>1627317</v>
      </c>
      <c r="C54" s="18">
        <v>1139037.6200000001</v>
      </c>
      <c r="D54" s="19">
        <f t="shared" si="8"/>
        <v>488279.37999999989</v>
      </c>
      <c r="E54" s="9"/>
      <c r="F54" s="9"/>
      <c r="G54" s="4"/>
      <c r="H54" s="4"/>
    </row>
    <row r="55" spans="1:8">
      <c r="A55" s="17" t="s">
        <v>20</v>
      </c>
      <c r="B55" s="18">
        <v>1627317</v>
      </c>
      <c r="C55" s="18">
        <v>1180601.98</v>
      </c>
      <c r="D55" s="19">
        <f t="shared" si="8"/>
        <v>446715.02</v>
      </c>
      <c r="E55" s="9"/>
      <c r="F55" s="9"/>
      <c r="G55" s="4"/>
      <c r="H55" s="4"/>
    </row>
    <row r="56" spans="1:8">
      <c r="A56" s="17" t="s">
        <v>21</v>
      </c>
      <c r="B56" s="18">
        <v>1627317</v>
      </c>
      <c r="C56" s="18">
        <v>1159929.1399999999</v>
      </c>
      <c r="D56" s="19">
        <f t="shared" si="8"/>
        <v>467387.8600000001</v>
      </c>
      <c r="E56" s="9"/>
      <c r="F56" s="9"/>
      <c r="G56" s="4"/>
      <c r="H56" s="4"/>
    </row>
    <row r="57" spans="1:8">
      <c r="A57" s="17" t="s">
        <v>22</v>
      </c>
      <c r="B57" s="18">
        <v>1627317</v>
      </c>
      <c r="C57" s="18">
        <v>2355956.2200000002</v>
      </c>
      <c r="D57" s="19">
        <f t="shared" si="8"/>
        <v>-728639.2200000002</v>
      </c>
      <c r="E57" s="9"/>
      <c r="F57" s="9"/>
      <c r="G57" s="4"/>
      <c r="H57" s="4"/>
    </row>
    <row r="58" spans="1:8">
      <c r="A58" s="17" t="s">
        <v>23</v>
      </c>
      <c r="B58" s="18">
        <v>1627317</v>
      </c>
      <c r="C58" s="18">
        <v>1310730.03</v>
      </c>
      <c r="D58" s="19">
        <f t="shared" si="8"/>
        <v>316586.96999999997</v>
      </c>
      <c r="E58" s="9"/>
      <c r="F58" s="9"/>
      <c r="G58" s="4"/>
      <c r="H58" s="4"/>
    </row>
    <row r="59" spans="1:8">
      <c r="A59" s="34" t="s">
        <v>24</v>
      </c>
      <c r="B59" s="22">
        <f>SUM(B50:B58)</f>
        <v>14645853</v>
      </c>
      <c r="C59" s="22">
        <f t="shared" ref="C59:D59" si="9">SUM(C50:C58)</f>
        <v>13481638.290000001</v>
      </c>
      <c r="D59" s="28">
        <f t="shared" si="9"/>
        <v>1164214.7099999997</v>
      </c>
      <c r="E59" s="35"/>
      <c r="F59" s="35"/>
      <c r="G59" s="4"/>
      <c r="H59" s="4"/>
    </row>
    <row r="60" spans="1:8">
      <c r="A60" s="34"/>
      <c r="B60" s="22"/>
      <c r="C60" s="22"/>
      <c r="D60" s="28"/>
      <c r="E60" s="35"/>
      <c r="F60" s="35"/>
      <c r="G60" s="4"/>
      <c r="H60" s="4"/>
    </row>
    <row r="61" spans="1:8">
      <c r="A61" s="39" t="s">
        <v>32</v>
      </c>
      <c r="B61" s="40"/>
      <c r="C61" s="40"/>
      <c r="D61" s="23">
        <v>909119</v>
      </c>
      <c r="E61" s="9"/>
      <c r="F61" s="9"/>
      <c r="G61" s="4"/>
      <c r="H61" s="4"/>
    </row>
    <row r="62" spans="1:8">
      <c r="A62" s="17"/>
      <c r="B62" s="18"/>
      <c r="C62" s="18"/>
      <c r="D62" s="19"/>
      <c r="E62" s="9"/>
      <c r="F62" s="9"/>
      <c r="G62" s="4"/>
      <c r="H62" s="4"/>
    </row>
    <row r="63" spans="1:8">
      <c r="A63" s="17" t="s">
        <v>11</v>
      </c>
      <c r="B63" s="18">
        <v>75760</v>
      </c>
      <c r="C63" s="18">
        <v>123600.08</v>
      </c>
      <c r="D63" s="19">
        <f t="shared" si="8"/>
        <v>-47840.08</v>
      </c>
      <c r="E63" s="9"/>
      <c r="F63" s="9"/>
      <c r="G63" s="4"/>
      <c r="H63" s="4"/>
    </row>
    <row r="64" spans="1:8">
      <c r="A64" s="17" t="s">
        <v>13</v>
      </c>
      <c r="B64" s="18">
        <v>75760</v>
      </c>
      <c r="C64" s="18">
        <v>32243.65</v>
      </c>
      <c r="D64" s="19">
        <f t="shared" si="8"/>
        <v>43516.35</v>
      </c>
      <c r="E64" s="9"/>
      <c r="F64" s="9"/>
      <c r="G64" s="4"/>
      <c r="H64" s="4"/>
    </row>
    <row r="65" spans="1:8">
      <c r="A65" s="17" t="s">
        <v>15</v>
      </c>
      <c r="B65" s="18">
        <v>75760</v>
      </c>
      <c r="C65" s="18">
        <v>32233.01</v>
      </c>
      <c r="D65" s="19">
        <f t="shared" si="8"/>
        <v>43526.990000000005</v>
      </c>
      <c r="E65" s="9"/>
      <c r="F65" s="9"/>
      <c r="G65" s="4"/>
      <c r="H65" s="4"/>
    </row>
    <row r="66" spans="1:8">
      <c r="A66" s="17" t="s">
        <v>17</v>
      </c>
      <c r="B66" s="18">
        <v>75760</v>
      </c>
      <c r="C66" s="18">
        <v>210655.86</v>
      </c>
      <c r="D66" s="19">
        <f t="shared" si="8"/>
        <v>-134895.85999999999</v>
      </c>
      <c r="E66" s="9"/>
      <c r="F66" s="9"/>
      <c r="G66" s="4"/>
      <c r="H66" s="4"/>
    </row>
    <row r="67" spans="1:8">
      <c r="A67" s="17" t="s">
        <v>17</v>
      </c>
      <c r="B67" s="18">
        <v>75760</v>
      </c>
      <c r="C67" s="18">
        <v>13446.56</v>
      </c>
      <c r="D67" s="19">
        <f t="shared" si="8"/>
        <v>62313.440000000002</v>
      </c>
      <c r="E67" s="9"/>
      <c r="F67" s="9"/>
      <c r="G67" s="4"/>
      <c r="H67" s="4"/>
    </row>
    <row r="68" spans="1:8">
      <c r="A68" s="17" t="s">
        <v>6</v>
      </c>
      <c r="B68" s="18">
        <v>75760</v>
      </c>
      <c r="C68" s="18">
        <v>32233.01</v>
      </c>
      <c r="D68" s="19">
        <f t="shared" si="8"/>
        <v>43526.990000000005</v>
      </c>
      <c r="E68" s="9"/>
      <c r="F68" s="9"/>
      <c r="G68" s="4"/>
      <c r="H68" s="4"/>
    </row>
    <row r="69" spans="1:8">
      <c r="A69" s="17" t="s">
        <v>20</v>
      </c>
      <c r="B69" s="18">
        <v>75760</v>
      </c>
      <c r="C69" s="18">
        <v>30033.75</v>
      </c>
      <c r="D69" s="19">
        <f t="shared" si="8"/>
        <v>45726.25</v>
      </c>
      <c r="E69" s="9"/>
      <c r="F69" s="9"/>
      <c r="G69" s="4"/>
      <c r="H69" s="4"/>
    </row>
    <row r="70" spans="1:8">
      <c r="A70" s="17" t="s">
        <v>21</v>
      </c>
      <c r="B70" s="18">
        <v>75760</v>
      </c>
      <c r="C70" s="18">
        <v>75354.09</v>
      </c>
      <c r="D70" s="19">
        <f t="shared" si="8"/>
        <v>405.91000000000349</v>
      </c>
      <c r="E70" s="9"/>
      <c r="F70" s="9"/>
      <c r="G70" s="4"/>
      <c r="H70" s="4"/>
    </row>
    <row r="71" spans="1:8">
      <c r="A71" s="17" t="s">
        <v>22</v>
      </c>
      <c r="B71" s="18">
        <v>75760</v>
      </c>
      <c r="C71" s="18">
        <v>32233.01</v>
      </c>
      <c r="D71" s="19">
        <f t="shared" si="8"/>
        <v>43526.990000000005</v>
      </c>
      <c r="E71" s="9"/>
      <c r="F71" s="9"/>
      <c r="G71" s="4"/>
      <c r="H71" s="4"/>
    </row>
    <row r="72" spans="1:8">
      <c r="A72" s="17" t="s">
        <v>23</v>
      </c>
      <c r="B72" s="18">
        <v>75760</v>
      </c>
      <c r="C72" s="18">
        <v>32233.01</v>
      </c>
      <c r="D72" s="19">
        <f t="shared" si="8"/>
        <v>43526.990000000005</v>
      </c>
      <c r="E72" s="9"/>
      <c r="F72" s="9"/>
      <c r="G72" s="4"/>
      <c r="H72" s="4"/>
    </row>
    <row r="73" spans="1:8">
      <c r="A73" s="21" t="s">
        <v>24</v>
      </c>
      <c r="B73" s="22">
        <f>SUM(B63:B72)</f>
        <v>757600</v>
      </c>
      <c r="C73" s="22">
        <f t="shared" ref="C73:D73" si="10">SUM(C63:C72)</f>
        <v>614266.03</v>
      </c>
      <c r="D73" s="28">
        <f t="shared" si="10"/>
        <v>143333.97000000003</v>
      </c>
      <c r="E73" s="9"/>
      <c r="F73" s="9"/>
      <c r="G73" s="4"/>
      <c r="H73" s="4"/>
    </row>
    <row r="74" spans="1:8">
      <c r="A74" s="17"/>
      <c r="B74" s="18"/>
      <c r="C74" s="18"/>
      <c r="D74" s="19"/>
      <c r="E74" s="9"/>
      <c r="F74" s="9"/>
      <c r="G74" s="4"/>
      <c r="H74" s="4"/>
    </row>
    <row r="75" spans="1:8">
      <c r="A75" s="39" t="s">
        <v>33</v>
      </c>
      <c r="B75" s="40"/>
      <c r="C75" s="40"/>
      <c r="D75" s="23">
        <v>13134968</v>
      </c>
      <c r="E75" s="9"/>
      <c r="F75" s="9"/>
      <c r="G75" s="4"/>
      <c r="H75" s="4"/>
    </row>
    <row r="76" spans="1:8">
      <c r="A76" s="17"/>
      <c r="B76" s="18"/>
      <c r="C76" s="18"/>
      <c r="D76" s="19"/>
      <c r="E76" s="9"/>
      <c r="F76" s="9"/>
      <c r="G76" s="4"/>
      <c r="H76" s="4"/>
    </row>
    <row r="77" spans="1:8">
      <c r="A77" s="17" t="s">
        <v>11</v>
      </c>
      <c r="B77" s="18">
        <v>1094580.7</v>
      </c>
      <c r="C77" s="18">
        <v>1094580.7</v>
      </c>
      <c r="D77" s="19">
        <f t="shared" si="8"/>
        <v>0</v>
      </c>
      <c r="E77" s="9"/>
      <c r="F77" s="9"/>
      <c r="G77" s="4"/>
      <c r="H77" s="4"/>
    </row>
    <row r="78" spans="1:8">
      <c r="A78" s="17" t="s">
        <v>13</v>
      </c>
      <c r="B78" s="18">
        <v>1094580.7</v>
      </c>
      <c r="C78" s="18">
        <v>1094580.7</v>
      </c>
      <c r="D78" s="19">
        <f t="shared" si="8"/>
        <v>0</v>
      </c>
      <c r="E78" s="9"/>
      <c r="F78" s="9"/>
      <c r="G78" s="4"/>
      <c r="H78" s="4"/>
    </row>
    <row r="79" spans="1:8">
      <c r="A79" s="17" t="s">
        <v>15</v>
      </c>
      <c r="B79" s="18">
        <v>1094580.7</v>
      </c>
      <c r="C79" s="18">
        <v>1094580.7</v>
      </c>
      <c r="D79" s="19">
        <f t="shared" si="8"/>
        <v>0</v>
      </c>
      <c r="E79" s="9"/>
      <c r="F79" s="9"/>
      <c r="G79" s="4"/>
      <c r="H79" s="4"/>
    </row>
    <row r="80" spans="1:8">
      <c r="A80" s="17" t="s">
        <v>17</v>
      </c>
      <c r="B80" s="18">
        <v>1094580.7</v>
      </c>
      <c r="C80" s="18">
        <v>1094580.7</v>
      </c>
      <c r="D80" s="19">
        <f t="shared" si="8"/>
        <v>0</v>
      </c>
      <c r="E80" s="9"/>
      <c r="F80" s="9"/>
      <c r="G80" s="4"/>
      <c r="H80" s="4"/>
    </row>
    <row r="81" spans="1:8">
      <c r="A81" s="17" t="s">
        <v>6</v>
      </c>
      <c r="B81" s="18">
        <v>1094580.7</v>
      </c>
      <c r="C81" s="18">
        <v>1094580.7</v>
      </c>
      <c r="D81" s="19">
        <f t="shared" si="8"/>
        <v>0</v>
      </c>
      <c r="E81" s="9"/>
      <c r="F81" s="9"/>
      <c r="G81" s="4"/>
      <c r="H81" s="4"/>
    </row>
    <row r="82" spans="1:8">
      <c r="A82" s="17" t="s">
        <v>20</v>
      </c>
      <c r="B82" s="18">
        <v>1094580.7</v>
      </c>
      <c r="C82" s="18">
        <v>1094580.7</v>
      </c>
      <c r="D82" s="19">
        <f t="shared" si="8"/>
        <v>0</v>
      </c>
      <c r="E82" s="9"/>
      <c r="F82" s="9"/>
      <c r="G82" s="4"/>
      <c r="H82" s="4"/>
    </row>
    <row r="83" spans="1:8">
      <c r="A83" s="17" t="s">
        <v>21</v>
      </c>
      <c r="B83" s="18">
        <v>1094580.7</v>
      </c>
      <c r="C83" s="18">
        <v>1094580.7</v>
      </c>
      <c r="D83" s="19">
        <f t="shared" si="8"/>
        <v>0</v>
      </c>
      <c r="E83" s="9"/>
      <c r="F83" s="9"/>
      <c r="G83" s="4"/>
      <c r="H83" s="4"/>
    </row>
    <row r="84" spans="1:8">
      <c r="A84" s="17" t="s">
        <v>22</v>
      </c>
      <c r="B84" s="18">
        <v>1094580.7</v>
      </c>
      <c r="C84" s="18">
        <v>1094580.7</v>
      </c>
      <c r="D84" s="19">
        <f t="shared" si="8"/>
        <v>0</v>
      </c>
      <c r="E84" s="9"/>
      <c r="F84" s="9"/>
      <c r="G84" s="4"/>
      <c r="H84" s="4"/>
    </row>
    <row r="85" spans="1:8">
      <c r="A85" s="17" t="s">
        <v>23</v>
      </c>
      <c r="B85" s="18">
        <v>1094580.7</v>
      </c>
      <c r="C85" s="18">
        <v>1094580.7</v>
      </c>
      <c r="D85" s="19">
        <f t="shared" si="8"/>
        <v>0</v>
      </c>
      <c r="E85" s="9"/>
      <c r="F85" s="9"/>
      <c r="G85" s="4"/>
      <c r="H85" s="4"/>
    </row>
    <row r="86" spans="1:8">
      <c r="A86" s="21" t="s">
        <v>24</v>
      </c>
      <c r="B86" s="22">
        <f>SUM(B77:B85)</f>
        <v>9851226.2999999989</v>
      </c>
      <c r="C86" s="22">
        <f t="shared" ref="C86:D86" si="11">SUM(C77:C85)</f>
        <v>9851226.2999999989</v>
      </c>
      <c r="D86" s="28">
        <f t="shared" si="11"/>
        <v>0</v>
      </c>
      <c r="E86" s="9"/>
      <c r="F86" s="9"/>
      <c r="G86" s="4"/>
      <c r="H86" s="4"/>
    </row>
    <row r="87" spans="1:8">
      <c r="A87" s="17"/>
      <c r="B87" s="18"/>
      <c r="C87" s="18"/>
      <c r="D87" s="19"/>
      <c r="E87" s="9"/>
      <c r="F87" s="9"/>
      <c r="G87" s="4"/>
      <c r="H87" s="4"/>
    </row>
    <row r="88" spans="1:8">
      <c r="A88" s="39" t="s">
        <v>34</v>
      </c>
      <c r="B88" s="40"/>
      <c r="C88" s="40"/>
      <c r="D88" s="23">
        <v>713423</v>
      </c>
      <c r="E88" s="9"/>
      <c r="F88" s="9"/>
      <c r="G88" s="4"/>
      <c r="H88" s="4"/>
    </row>
    <row r="89" spans="1:8">
      <c r="A89" s="17"/>
      <c r="B89" s="18"/>
      <c r="C89" s="18"/>
      <c r="D89" s="19"/>
      <c r="E89" s="9"/>
      <c r="F89" s="9"/>
      <c r="G89" s="4"/>
      <c r="H89" s="4"/>
    </row>
    <row r="90" spans="1:8">
      <c r="A90" s="17" t="s">
        <v>11</v>
      </c>
      <c r="B90" s="18">
        <f>D88/12</f>
        <v>59451.916666666664</v>
      </c>
      <c r="C90" s="18">
        <v>55203.83</v>
      </c>
      <c r="D90" s="19">
        <f t="shared" si="8"/>
        <v>4248.0866666666625</v>
      </c>
      <c r="E90" s="9"/>
      <c r="F90" s="9"/>
      <c r="G90" s="4"/>
      <c r="H90" s="4"/>
    </row>
    <row r="91" spans="1:8">
      <c r="A91" s="17" t="s">
        <v>13</v>
      </c>
      <c r="B91" s="18">
        <v>59451.92</v>
      </c>
      <c r="C91" s="18">
        <v>52374.77</v>
      </c>
      <c r="D91" s="19">
        <f t="shared" si="8"/>
        <v>7077.1500000000015</v>
      </c>
      <c r="E91" s="9"/>
      <c r="F91" s="9"/>
      <c r="G91" s="4"/>
      <c r="H91" s="4"/>
    </row>
    <row r="92" spans="1:8">
      <c r="A92" s="17" t="s">
        <v>15</v>
      </c>
      <c r="B92" s="18">
        <v>59451.92</v>
      </c>
      <c r="C92" s="18">
        <v>53783.77</v>
      </c>
      <c r="D92" s="19">
        <f t="shared" si="8"/>
        <v>5668.1500000000015</v>
      </c>
      <c r="E92" s="9"/>
      <c r="F92" s="9"/>
      <c r="G92" s="4"/>
      <c r="H92" s="4"/>
    </row>
    <row r="93" spans="1:8">
      <c r="A93" s="17" t="s">
        <v>17</v>
      </c>
      <c r="B93" s="18">
        <v>59451.92</v>
      </c>
      <c r="C93" s="18">
        <v>51076.03</v>
      </c>
      <c r="D93" s="19">
        <f t="shared" si="8"/>
        <v>8375.89</v>
      </c>
      <c r="E93" s="9"/>
      <c r="F93" s="9"/>
      <c r="G93" s="4"/>
      <c r="H93" s="4"/>
    </row>
    <row r="94" spans="1:8">
      <c r="A94" s="17" t="s">
        <v>6</v>
      </c>
      <c r="B94" s="18">
        <v>59451.92</v>
      </c>
      <c r="C94" s="18">
        <v>51777.55</v>
      </c>
      <c r="D94" s="19">
        <f t="shared" si="8"/>
        <v>7674.3699999999953</v>
      </c>
      <c r="E94" s="9"/>
      <c r="F94" s="9"/>
      <c r="G94" s="4"/>
      <c r="H94" s="4"/>
    </row>
    <row r="95" spans="1:8">
      <c r="A95" s="17" t="s">
        <v>20</v>
      </c>
      <c r="B95" s="18">
        <v>59451.92</v>
      </c>
      <c r="C95" s="18">
        <v>49846.49</v>
      </c>
      <c r="D95" s="19">
        <f t="shared" si="8"/>
        <v>9605.43</v>
      </c>
      <c r="E95" s="9"/>
      <c r="F95" s="9"/>
      <c r="G95" s="4"/>
      <c r="H95" s="4"/>
    </row>
    <row r="96" spans="1:8">
      <c r="A96" s="17" t="s">
        <v>21</v>
      </c>
      <c r="B96" s="18">
        <v>59451.92</v>
      </c>
      <c r="C96" s="18">
        <v>40751.29</v>
      </c>
      <c r="D96" s="19">
        <f t="shared" si="8"/>
        <v>18700.629999999997</v>
      </c>
      <c r="E96" s="9"/>
      <c r="F96" s="9"/>
      <c r="G96" s="4"/>
      <c r="H96" s="4"/>
    </row>
    <row r="97" spans="1:8">
      <c r="A97" s="17" t="s">
        <v>22</v>
      </c>
      <c r="B97" s="18">
        <v>59451.92</v>
      </c>
      <c r="C97" s="18">
        <v>33336.65</v>
      </c>
      <c r="D97" s="19">
        <f t="shared" si="8"/>
        <v>26115.269999999997</v>
      </c>
      <c r="E97" s="9"/>
      <c r="F97" s="9"/>
      <c r="G97" s="4"/>
      <c r="H97" s="4"/>
    </row>
    <row r="98" spans="1:8">
      <c r="A98" s="17" t="s">
        <v>23</v>
      </c>
      <c r="B98" s="18">
        <v>59451.92</v>
      </c>
      <c r="C98" s="18">
        <v>46791.06</v>
      </c>
      <c r="D98" s="19">
        <f t="shared" si="8"/>
        <v>12660.86</v>
      </c>
      <c r="E98" s="9"/>
      <c r="F98" s="9"/>
      <c r="G98" s="4"/>
      <c r="H98" s="4"/>
    </row>
    <row r="99" spans="1:8">
      <c r="A99" s="21" t="s">
        <v>24</v>
      </c>
      <c r="B99" s="22">
        <f>SUM(B90:B98)</f>
        <v>535067.27666666661</v>
      </c>
      <c r="C99" s="22">
        <f t="shared" ref="C99:D99" si="12">SUM(C90:C98)</f>
        <v>434941.44</v>
      </c>
      <c r="D99" s="28">
        <f t="shared" si="12"/>
        <v>100125.83666666666</v>
      </c>
      <c r="E99" s="9"/>
      <c r="F99" s="9"/>
      <c r="G99" s="4"/>
      <c r="H99" s="4"/>
    </row>
    <row r="100" spans="1:8">
      <c r="A100" s="17"/>
      <c r="B100" s="18"/>
      <c r="C100" s="18"/>
      <c r="D100" s="19"/>
      <c r="E100" s="9"/>
      <c r="F100" s="9"/>
      <c r="G100" s="4"/>
      <c r="H100" s="4"/>
    </row>
    <row r="101" spans="1:8">
      <c r="A101" s="39" t="s">
        <v>35</v>
      </c>
      <c r="B101" s="40"/>
      <c r="C101" s="40"/>
      <c r="D101" s="23">
        <v>499321</v>
      </c>
      <c r="E101" s="9"/>
      <c r="F101" s="9"/>
      <c r="G101" s="4"/>
      <c r="H101" s="4"/>
    </row>
    <row r="102" spans="1:8">
      <c r="A102" s="17"/>
      <c r="B102" s="18"/>
      <c r="C102" s="18"/>
      <c r="D102" s="19"/>
      <c r="E102" s="9"/>
      <c r="F102" s="9"/>
      <c r="G102" s="4"/>
      <c r="H102" s="4"/>
    </row>
    <row r="103" spans="1:8">
      <c r="A103" s="17" t="s">
        <v>11</v>
      </c>
      <c r="B103" s="18">
        <v>41610</v>
      </c>
      <c r="C103" s="18">
        <v>34231.39</v>
      </c>
      <c r="D103" s="19">
        <f t="shared" si="8"/>
        <v>7378.6100000000006</v>
      </c>
      <c r="E103" s="9"/>
      <c r="F103" s="9"/>
      <c r="G103" s="4"/>
      <c r="H103" s="4"/>
    </row>
    <row r="104" spans="1:8">
      <c r="A104" s="17" t="s">
        <v>13</v>
      </c>
      <c r="B104" s="18">
        <v>41610</v>
      </c>
      <c r="C104" s="18">
        <v>58544.67</v>
      </c>
      <c r="D104" s="19">
        <f t="shared" si="8"/>
        <v>-16934.669999999998</v>
      </c>
      <c r="E104" s="9"/>
      <c r="F104" s="9"/>
      <c r="G104" s="4"/>
      <c r="H104" s="4"/>
    </row>
    <row r="105" spans="1:8">
      <c r="A105" s="17" t="s">
        <v>15</v>
      </c>
      <c r="B105" s="18">
        <v>41610</v>
      </c>
      <c r="C105" s="26">
        <v>32603.46</v>
      </c>
      <c r="D105" s="19">
        <f t="shared" si="8"/>
        <v>9006.5400000000009</v>
      </c>
      <c r="E105" s="9"/>
      <c r="F105" s="9"/>
      <c r="G105" s="4"/>
      <c r="H105" s="4"/>
    </row>
    <row r="106" spans="1:8">
      <c r="A106" s="17" t="s">
        <v>17</v>
      </c>
      <c r="B106" s="18">
        <v>41610</v>
      </c>
      <c r="C106" s="26">
        <v>30608.87</v>
      </c>
      <c r="D106" s="19">
        <f t="shared" si="8"/>
        <v>11001.130000000001</v>
      </c>
      <c r="E106" s="9"/>
      <c r="F106" s="9"/>
      <c r="G106" s="4"/>
      <c r="H106" s="4"/>
    </row>
    <row r="107" spans="1:8">
      <c r="A107" s="17" t="s">
        <v>6</v>
      </c>
      <c r="B107" s="18">
        <v>41610</v>
      </c>
      <c r="C107" s="26">
        <v>29615.95</v>
      </c>
      <c r="D107" s="19">
        <f t="shared" si="8"/>
        <v>11994.05</v>
      </c>
      <c r="E107" s="9"/>
      <c r="F107" s="9"/>
      <c r="G107" s="4"/>
      <c r="H107" s="4"/>
    </row>
    <row r="108" spans="1:8">
      <c r="A108" s="17" t="s">
        <v>20</v>
      </c>
      <c r="B108" s="18">
        <v>41610</v>
      </c>
      <c r="C108" s="26">
        <v>120.36</v>
      </c>
      <c r="D108" s="19">
        <f t="shared" si="8"/>
        <v>41489.64</v>
      </c>
      <c r="E108" s="9"/>
      <c r="F108" s="9"/>
      <c r="G108" s="4"/>
      <c r="H108" s="4"/>
    </row>
    <row r="109" spans="1:8">
      <c r="A109" s="17" t="s">
        <v>21</v>
      </c>
      <c r="B109" s="18">
        <v>41610</v>
      </c>
      <c r="C109" s="26">
        <v>6472.88</v>
      </c>
      <c r="D109" s="19">
        <f t="shared" si="8"/>
        <v>35137.120000000003</v>
      </c>
      <c r="E109" s="9"/>
      <c r="F109" s="9"/>
      <c r="G109" s="4"/>
      <c r="H109" s="4"/>
    </row>
    <row r="110" spans="1:8">
      <c r="A110" s="17" t="s">
        <v>22</v>
      </c>
      <c r="B110" s="18">
        <v>41610</v>
      </c>
      <c r="C110" s="26">
        <v>23618.39</v>
      </c>
      <c r="D110" s="19">
        <f t="shared" si="8"/>
        <v>17991.61</v>
      </c>
      <c r="E110" s="9"/>
      <c r="F110" s="9"/>
      <c r="G110" s="4"/>
      <c r="H110" s="4"/>
    </row>
    <row r="111" spans="1:8">
      <c r="A111" s="17" t="s">
        <v>23</v>
      </c>
      <c r="B111" s="18">
        <v>41610</v>
      </c>
      <c r="C111" s="26">
        <v>28391.1</v>
      </c>
      <c r="D111" s="19">
        <f t="shared" si="8"/>
        <v>13218.900000000001</v>
      </c>
      <c r="E111" s="9"/>
      <c r="F111" s="9"/>
      <c r="G111" s="4"/>
      <c r="H111" s="4"/>
    </row>
    <row r="112" spans="1:8">
      <c r="A112" s="21" t="s">
        <v>24</v>
      </c>
      <c r="B112" s="22">
        <f>SUM(B103:B111)</f>
        <v>374490</v>
      </c>
      <c r="C112" s="22">
        <f t="shared" ref="C112:D112" si="13">SUM(C103:C111)</f>
        <v>244207.06999999998</v>
      </c>
      <c r="D112" s="28">
        <f t="shared" si="13"/>
        <v>130282.93000000002</v>
      </c>
      <c r="E112" s="9"/>
      <c r="F112" s="9"/>
      <c r="G112" s="4"/>
      <c r="H112" s="4"/>
    </row>
    <row r="113" spans="1:8">
      <c r="A113" s="17"/>
      <c r="B113" s="18"/>
      <c r="C113" s="26"/>
      <c r="D113" s="19"/>
      <c r="E113" s="9"/>
      <c r="F113" s="9"/>
      <c r="G113" s="4"/>
      <c r="H113" s="4"/>
    </row>
    <row r="114" spans="1:8">
      <c r="A114" s="39" t="s">
        <v>36</v>
      </c>
      <c r="B114" s="40"/>
      <c r="C114" s="40"/>
      <c r="D114" s="23">
        <v>153824</v>
      </c>
      <c r="E114" s="9"/>
      <c r="F114" s="9">
        <f>D8+D21+D35+D48+D61+D75+D88+D101+D114</f>
        <v>50587160</v>
      </c>
      <c r="G114" s="4">
        <f>D8+D21+D35+D48+D61+D75+D88+D101+D114</f>
        <v>50587160</v>
      </c>
      <c r="H114" s="4"/>
    </row>
    <row r="115" spans="1:8">
      <c r="A115" s="17"/>
      <c r="B115" s="18"/>
      <c r="C115" s="26"/>
      <c r="D115" s="19"/>
      <c r="E115" s="9"/>
      <c r="F115" s="9"/>
      <c r="G115" s="3">
        <v>49451214</v>
      </c>
      <c r="H115" s="4"/>
    </row>
    <row r="116" spans="1:8">
      <c r="A116" s="17" t="s">
        <v>11</v>
      </c>
      <c r="B116" s="18">
        <f>D114/12</f>
        <v>12818.666666666666</v>
      </c>
      <c r="C116" s="18">
        <v>17875.560000000001</v>
      </c>
      <c r="D116" s="19">
        <f t="shared" si="8"/>
        <v>-5056.8933333333352</v>
      </c>
      <c r="E116" s="9"/>
      <c r="F116" s="9"/>
      <c r="G116" s="4">
        <f>G114-G115</f>
        <v>1135946</v>
      </c>
      <c r="H116" s="4"/>
    </row>
    <row r="117" spans="1:8">
      <c r="A117" s="17" t="s">
        <v>13</v>
      </c>
      <c r="B117" s="18">
        <v>12818.67</v>
      </c>
      <c r="C117" s="18">
        <v>19487.77</v>
      </c>
      <c r="D117" s="19">
        <f t="shared" si="8"/>
        <v>-6669.1</v>
      </c>
      <c r="E117" s="9"/>
      <c r="F117" s="9"/>
      <c r="G117" s="4"/>
      <c r="H117" s="4"/>
    </row>
    <row r="118" spans="1:8">
      <c r="A118" s="17" t="s">
        <v>15</v>
      </c>
      <c r="B118" s="18">
        <v>12818.67</v>
      </c>
      <c r="C118" s="18">
        <v>33567.82</v>
      </c>
      <c r="D118" s="19">
        <f t="shared" si="8"/>
        <v>-20749.150000000001</v>
      </c>
      <c r="E118" s="9"/>
      <c r="F118" s="9"/>
      <c r="G118" s="4"/>
      <c r="H118" s="4"/>
    </row>
    <row r="119" spans="1:8">
      <c r="A119" s="17" t="s">
        <v>17</v>
      </c>
      <c r="B119" s="18">
        <v>12818.67</v>
      </c>
      <c r="C119" s="18">
        <v>12749.87</v>
      </c>
      <c r="D119" s="19">
        <f t="shared" si="8"/>
        <v>68.799999999999272</v>
      </c>
      <c r="E119" s="9"/>
      <c r="F119" s="9"/>
      <c r="G119" s="4"/>
      <c r="H119" s="4"/>
    </row>
    <row r="120" spans="1:8">
      <c r="A120" s="17" t="s">
        <v>6</v>
      </c>
      <c r="B120" s="18">
        <v>12818.67</v>
      </c>
      <c r="C120" s="18">
        <v>29764.02</v>
      </c>
      <c r="D120" s="19">
        <f t="shared" si="8"/>
        <v>-16945.349999999999</v>
      </c>
      <c r="E120" s="9"/>
      <c r="F120" s="9"/>
      <c r="G120" s="4"/>
      <c r="H120" s="4"/>
    </row>
    <row r="121" spans="1:8">
      <c r="A121" s="17" t="s">
        <v>20</v>
      </c>
      <c r="B121" s="18">
        <v>12818.67</v>
      </c>
      <c r="C121" s="18">
        <v>22463.25</v>
      </c>
      <c r="D121" s="19">
        <f t="shared" si="8"/>
        <v>-9644.58</v>
      </c>
      <c r="E121" s="9"/>
      <c r="F121" s="9"/>
      <c r="G121" s="4"/>
      <c r="H121" s="4"/>
    </row>
    <row r="122" spans="1:8">
      <c r="A122" s="17" t="s">
        <v>21</v>
      </c>
      <c r="B122" s="18">
        <v>12818.67</v>
      </c>
      <c r="C122" s="18">
        <v>7246.98</v>
      </c>
      <c r="D122" s="19">
        <f t="shared" si="8"/>
        <v>5571.6900000000005</v>
      </c>
      <c r="E122" s="9"/>
      <c r="F122" s="9"/>
      <c r="G122" s="4"/>
      <c r="H122" s="4"/>
    </row>
    <row r="123" spans="1:8">
      <c r="A123" s="17" t="s">
        <v>22</v>
      </c>
      <c r="B123" s="18">
        <v>12818.67</v>
      </c>
      <c r="C123" s="18">
        <v>32605.87</v>
      </c>
      <c r="D123" s="19">
        <f t="shared" si="8"/>
        <v>-19787.199999999997</v>
      </c>
      <c r="E123" s="9"/>
      <c r="F123" s="9"/>
      <c r="G123" s="4"/>
      <c r="H123" s="4"/>
    </row>
    <row r="124" spans="1:8">
      <c r="A124" s="17" t="s">
        <v>23</v>
      </c>
      <c r="B124" s="18">
        <v>12818.67</v>
      </c>
      <c r="C124" s="18">
        <v>19094.57</v>
      </c>
      <c r="D124" s="19">
        <f t="shared" si="8"/>
        <v>-6275.9</v>
      </c>
      <c r="E124" s="9"/>
      <c r="F124" s="9"/>
      <c r="G124" s="4"/>
      <c r="H124" s="4"/>
    </row>
    <row r="125" spans="1:8">
      <c r="A125" s="21" t="s">
        <v>24</v>
      </c>
      <c r="B125" s="22">
        <f>SUM(B116:B124)</f>
        <v>115368.02666666666</v>
      </c>
      <c r="C125" s="22">
        <f t="shared" ref="C125:D125" si="14">SUM(C116:C124)</f>
        <v>194855.71</v>
      </c>
      <c r="D125" s="28">
        <f t="shared" si="14"/>
        <v>-79487.68333333332</v>
      </c>
      <c r="E125" s="9"/>
      <c r="F125" s="9"/>
      <c r="G125" s="4"/>
      <c r="H125" s="4"/>
    </row>
    <row r="126" spans="1:8">
      <c r="A126" s="21"/>
      <c r="B126" s="22"/>
      <c r="C126" s="22"/>
      <c r="D126" s="28"/>
      <c r="E126" s="9"/>
      <c r="F126" s="9"/>
      <c r="G126" s="4"/>
      <c r="H126" s="4"/>
    </row>
    <row r="127" spans="1:8">
      <c r="A127" s="39" t="s">
        <v>38</v>
      </c>
      <c r="B127" s="40"/>
      <c r="C127" s="40"/>
      <c r="D127" s="23">
        <v>0</v>
      </c>
      <c r="E127" s="9"/>
      <c r="F127" s="9"/>
      <c r="G127" s="4"/>
      <c r="H127" s="4"/>
    </row>
    <row r="128" spans="1:8">
      <c r="A128" s="21"/>
      <c r="B128" s="22"/>
      <c r="C128" s="22"/>
      <c r="D128" s="28"/>
      <c r="E128" s="9"/>
      <c r="F128" s="9"/>
      <c r="G128" s="4"/>
      <c r="H128" s="4"/>
    </row>
    <row r="129" spans="1:8">
      <c r="A129" s="17" t="s">
        <v>21</v>
      </c>
      <c r="B129" s="44">
        <v>0</v>
      </c>
      <c r="C129" s="44">
        <v>674905.71</v>
      </c>
      <c r="D129" s="19">
        <f t="shared" ref="D129:D131" si="15">B129-C129</f>
        <v>-674905.71</v>
      </c>
      <c r="E129" s="9"/>
      <c r="F129" s="9"/>
      <c r="G129" s="4"/>
      <c r="H129" s="4"/>
    </row>
    <row r="130" spans="1:8">
      <c r="A130" s="17" t="s">
        <v>22</v>
      </c>
      <c r="B130" s="44">
        <v>0</v>
      </c>
      <c r="C130" s="44">
        <v>408467.72</v>
      </c>
      <c r="D130" s="19">
        <f t="shared" si="15"/>
        <v>-408467.72</v>
      </c>
      <c r="E130" s="9"/>
      <c r="F130" s="9"/>
      <c r="G130" s="4"/>
      <c r="H130" s="4"/>
    </row>
    <row r="131" spans="1:8">
      <c r="A131" s="17" t="s">
        <v>23</v>
      </c>
      <c r="B131" s="44">
        <v>0</v>
      </c>
      <c r="C131" s="44">
        <v>396209.65</v>
      </c>
      <c r="D131" s="19">
        <f t="shared" si="15"/>
        <v>-396209.65</v>
      </c>
      <c r="E131" s="9"/>
      <c r="F131" s="9"/>
      <c r="G131" s="4"/>
      <c r="H131" s="4"/>
    </row>
    <row r="132" spans="1:8">
      <c r="A132" s="21" t="s">
        <v>24</v>
      </c>
      <c r="B132" s="44">
        <f>SUM(B129:B131)</f>
        <v>0</v>
      </c>
      <c r="C132" s="44">
        <f>SUM(C129:C131)</f>
        <v>1479583.08</v>
      </c>
      <c r="D132" s="28">
        <f>SUM(D129:D131)</f>
        <v>-1479583.08</v>
      </c>
      <c r="E132" s="9"/>
      <c r="F132" s="9"/>
      <c r="G132" s="4"/>
      <c r="H132" s="4"/>
    </row>
    <row r="133" spans="1:8">
      <c r="A133" s="17"/>
      <c r="B133" s="18"/>
      <c r="C133" s="18"/>
      <c r="D133" s="19"/>
      <c r="E133" s="9"/>
      <c r="F133" s="9"/>
      <c r="G133" s="4"/>
      <c r="H133" s="4"/>
    </row>
    <row r="134" spans="1:8">
      <c r="A134" s="17"/>
      <c r="B134" s="18"/>
      <c r="C134" s="18"/>
      <c r="D134" s="19"/>
      <c r="E134" s="9"/>
      <c r="F134" s="9"/>
      <c r="G134" s="4"/>
      <c r="H134" s="4"/>
    </row>
    <row r="135" spans="1:8" ht="15.75" thickBot="1">
      <c r="A135" s="36" t="s">
        <v>37</v>
      </c>
      <c r="B135" s="37">
        <f>B19+B32+B46+B59+B73+B86+B99+B112+B125+B132</f>
        <v>39042377.253333323</v>
      </c>
      <c r="C135" s="37">
        <f>C19+C32+C46+C59+C73+C86+C99+C112+C125+C132</f>
        <v>38801412.719999999</v>
      </c>
      <c r="D135" s="37">
        <f>D19+D32+D46+D59+D73+D86+D99+D112+D125+D132</f>
        <v>240964.53333333274</v>
      </c>
      <c r="E135" s="26"/>
      <c r="F135" s="38"/>
      <c r="G135" s="4"/>
      <c r="H135" s="4"/>
    </row>
    <row r="136" spans="1:8" ht="15.75" thickTop="1">
      <c r="B136" s="4"/>
      <c r="C136" s="4"/>
      <c r="D136" s="4"/>
      <c r="E136" s="9"/>
      <c r="F136" s="9">
        <f>D8+D21+D35+D48+D61+D75+D88+D101+D114</f>
        <v>50587160</v>
      </c>
      <c r="G136" s="4"/>
      <c r="H136" s="4"/>
    </row>
    <row r="137" spans="1:8">
      <c r="B137" s="4"/>
      <c r="C137" s="4"/>
      <c r="D137" s="4"/>
      <c r="E137" s="9"/>
      <c r="F137" s="9"/>
      <c r="G137" s="4"/>
      <c r="H137" s="4"/>
    </row>
    <row r="138" spans="1:8">
      <c r="B138" s="4"/>
      <c r="C138" s="4"/>
      <c r="D138" s="4"/>
      <c r="E138" s="9"/>
      <c r="F138" s="9"/>
      <c r="G138" s="4"/>
      <c r="H138" s="4"/>
    </row>
    <row r="139" spans="1:8">
      <c r="B139" s="4"/>
      <c r="C139" s="4"/>
      <c r="D139" s="4"/>
      <c r="E139" s="9"/>
      <c r="F139" s="9"/>
      <c r="G139" s="4"/>
      <c r="H139" s="4"/>
    </row>
    <row r="140" spans="1:8">
      <c r="B140" s="4"/>
      <c r="C140" s="4"/>
      <c r="D140" s="4"/>
      <c r="E140" s="9"/>
      <c r="F140" s="9"/>
      <c r="G140" s="4"/>
      <c r="H140" s="4"/>
    </row>
    <row r="141" spans="1:8">
      <c r="B141" s="4"/>
      <c r="C141" s="4"/>
      <c r="D141" s="4"/>
      <c r="E141" s="9"/>
      <c r="F141" s="9"/>
      <c r="G141" s="4"/>
      <c r="H141" s="4"/>
    </row>
    <row r="142" spans="1:8">
      <c r="B142" s="4"/>
      <c r="C142" s="4"/>
      <c r="D142" s="4"/>
      <c r="E142" s="9"/>
      <c r="F142" s="9"/>
      <c r="G142" s="4"/>
      <c r="H142" s="4"/>
    </row>
    <row r="143" spans="1:8">
      <c r="B143" s="4"/>
      <c r="C143" s="4"/>
      <c r="D143" s="4"/>
      <c r="E143" s="9"/>
      <c r="F143" s="9"/>
      <c r="G143" s="4"/>
      <c r="H143" s="4"/>
    </row>
    <row r="144" spans="1:8">
      <c r="B144" s="4"/>
      <c r="C144" s="4"/>
      <c r="D144" s="4"/>
      <c r="E144" s="9"/>
      <c r="F144" s="9"/>
      <c r="G144" s="4"/>
      <c r="H144" s="4"/>
    </row>
    <row r="145" spans="2:8">
      <c r="B145" s="4"/>
      <c r="C145" s="4"/>
      <c r="D145" s="4"/>
      <c r="E145" s="9"/>
      <c r="F145" s="9"/>
      <c r="G145" s="4"/>
      <c r="H145" s="4"/>
    </row>
    <row r="146" spans="2:8">
      <c r="B146" s="4"/>
      <c r="C146" s="4"/>
      <c r="D146" s="4"/>
      <c r="E146" s="9"/>
      <c r="F146" s="9"/>
      <c r="G146" s="4"/>
      <c r="H146" s="4"/>
    </row>
    <row r="147" spans="2:8">
      <c r="B147" s="4"/>
      <c r="C147" s="4"/>
      <c r="D147" s="4"/>
      <c r="E147" s="9"/>
      <c r="F147" s="9"/>
      <c r="G147" s="4"/>
      <c r="H147" s="4"/>
    </row>
    <row r="148" spans="2:8">
      <c r="B148" s="4"/>
      <c r="C148" s="4"/>
      <c r="D148" s="4"/>
      <c r="E148" s="9"/>
      <c r="F148" s="9"/>
      <c r="G148" s="4"/>
      <c r="H148" s="4"/>
    </row>
    <row r="149" spans="2:8">
      <c r="B149" s="4"/>
      <c r="C149" s="4"/>
      <c r="D149" s="4"/>
      <c r="E149" s="9"/>
      <c r="F149" s="9"/>
      <c r="G149" s="4"/>
      <c r="H149" s="4"/>
    </row>
    <row r="150" spans="2:8">
      <c r="B150" s="4"/>
      <c r="C150" s="4"/>
      <c r="D150" s="4"/>
      <c r="E150" s="9"/>
      <c r="F150" s="9"/>
      <c r="G150" s="4"/>
      <c r="H150" s="4"/>
    </row>
    <row r="151" spans="2:8">
      <c r="B151" s="4"/>
      <c r="C151" s="4"/>
      <c r="D151" s="4"/>
      <c r="E151" s="9"/>
      <c r="F151" s="9"/>
      <c r="G151" s="4"/>
      <c r="H151" s="4"/>
    </row>
    <row r="152" spans="2:8">
      <c r="B152" s="4"/>
      <c r="C152" s="4"/>
      <c r="D152" s="4"/>
      <c r="E152" s="9"/>
      <c r="F152" s="9"/>
      <c r="G152" s="4"/>
      <c r="H152" s="4"/>
    </row>
    <row r="153" spans="2:8">
      <c r="B153" s="4"/>
      <c r="C153" s="4"/>
      <c r="D153" s="4"/>
      <c r="E153" s="9"/>
      <c r="F153" s="9"/>
      <c r="G153" s="4"/>
      <c r="H153" s="4"/>
    </row>
    <row r="154" spans="2:8">
      <c r="B154" s="4"/>
      <c r="C154" s="4"/>
      <c r="D154" s="4"/>
      <c r="E154" s="9"/>
      <c r="F154" s="9"/>
      <c r="G154" s="4"/>
      <c r="H154" s="4"/>
    </row>
    <row r="155" spans="2:8">
      <c r="B155" s="4"/>
      <c r="C155" s="4"/>
      <c r="D155" s="4"/>
      <c r="E155" s="9"/>
      <c r="F155" s="9"/>
      <c r="G155" s="4"/>
      <c r="H155" s="4"/>
    </row>
    <row r="156" spans="2:8">
      <c r="B156" s="4"/>
      <c r="C156" s="4"/>
      <c r="D156" s="4"/>
      <c r="E156" s="9"/>
      <c r="F156" s="9"/>
      <c r="G156" s="4"/>
      <c r="H156" s="4"/>
    </row>
    <row r="157" spans="2:8">
      <c r="B157" s="4"/>
      <c r="C157" s="4"/>
      <c r="D157" s="4"/>
      <c r="E157" s="9"/>
      <c r="F157" s="9"/>
      <c r="G157" s="4"/>
      <c r="H157" s="4"/>
    </row>
    <row r="158" spans="2:8">
      <c r="B158" s="4"/>
      <c r="C158" s="4"/>
      <c r="D158" s="4"/>
      <c r="E158" s="9"/>
      <c r="F158" s="9"/>
      <c r="G158" s="4"/>
      <c r="H158" s="4"/>
    </row>
    <row r="159" spans="2:8">
      <c r="B159" s="4"/>
      <c r="C159" s="4"/>
      <c r="D159" s="4"/>
      <c r="E159" s="9"/>
      <c r="F159" s="9"/>
      <c r="G159" s="4"/>
      <c r="H159" s="4"/>
    </row>
    <row r="160" spans="2:8">
      <c r="B160" s="4"/>
      <c r="C160" s="4"/>
      <c r="D160" s="4"/>
      <c r="E160" s="9"/>
      <c r="F160" s="9"/>
      <c r="G160" s="4"/>
      <c r="H160" s="4"/>
    </row>
    <row r="161" spans="2:8">
      <c r="B161" s="4"/>
      <c r="C161" s="4"/>
      <c r="D161" s="4"/>
      <c r="E161" s="9"/>
      <c r="F161" s="9"/>
      <c r="G161" s="4"/>
      <c r="H161" s="4"/>
    </row>
    <row r="162" spans="2:8">
      <c r="B162" s="4"/>
      <c r="C162" s="4"/>
      <c r="D162" s="4"/>
      <c r="E162" s="9"/>
      <c r="F162" s="9"/>
      <c r="G162" s="4"/>
      <c r="H162" s="4"/>
    </row>
    <row r="163" spans="2:8">
      <c r="B163" s="4"/>
      <c r="C163" s="4"/>
      <c r="D163" s="4"/>
      <c r="E163" s="9"/>
      <c r="F163" s="9"/>
      <c r="G163" s="4"/>
      <c r="H163" s="4"/>
    </row>
    <row r="164" spans="2:8">
      <c r="B164" s="4"/>
      <c r="C164" s="4"/>
      <c r="D164" s="4"/>
      <c r="E164" s="9"/>
      <c r="F164" s="9"/>
      <c r="G164" s="4"/>
      <c r="H164" s="4"/>
    </row>
    <row r="165" spans="2:8">
      <c r="B165" s="4"/>
      <c r="C165" s="4"/>
      <c r="D165" s="4"/>
      <c r="E165" s="9"/>
      <c r="F165" s="9"/>
      <c r="G165" s="4"/>
      <c r="H165" s="4"/>
    </row>
    <row r="166" spans="2:8">
      <c r="B166" s="4"/>
      <c r="C166" s="4"/>
      <c r="D166" s="4"/>
      <c r="E166" s="9"/>
      <c r="F166" s="9"/>
      <c r="G166" s="4"/>
      <c r="H166" s="4"/>
    </row>
    <row r="167" spans="2:8">
      <c r="B167" s="4"/>
      <c r="C167" s="4"/>
      <c r="D167" s="4"/>
      <c r="E167" s="9"/>
      <c r="F167" s="9"/>
      <c r="G167" s="4"/>
      <c r="H167" s="4"/>
    </row>
    <row r="168" spans="2:8">
      <c r="B168" s="4"/>
      <c r="C168" s="4"/>
      <c r="D168" s="4"/>
      <c r="E168" s="9"/>
      <c r="F168" s="9"/>
      <c r="G168" s="4"/>
      <c r="H168" s="4"/>
    </row>
    <row r="169" spans="2:8">
      <c r="B169" s="4"/>
      <c r="C169" s="4"/>
      <c r="D169" s="4"/>
      <c r="E169" s="9"/>
      <c r="F169" s="9"/>
      <c r="G169" s="4"/>
      <c r="H169" s="4"/>
    </row>
    <row r="170" spans="2:8">
      <c r="B170" s="4"/>
      <c r="C170" s="4"/>
      <c r="D170" s="4"/>
      <c r="E170" s="9"/>
      <c r="F170" s="9"/>
      <c r="G170" s="4"/>
      <c r="H170" s="4"/>
    </row>
    <row r="171" spans="2:8">
      <c r="F171" s="2"/>
    </row>
    <row r="172" spans="2:8">
      <c r="F172" s="2"/>
    </row>
    <row r="173" spans="2:8">
      <c r="F173" s="2"/>
    </row>
    <row r="174" spans="2:8">
      <c r="F174" s="2"/>
    </row>
    <row r="175" spans="2:8">
      <c r="F175" s="2"/>
    </row>
    <row r="176" spans="2:8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</sheetData>
  <mergeCells count="11">
    <mergeCell ref="F35:H35"/>
    <mergeCell ref="A48:C48"/>
    <mergeCell ref="A61:C61"/>
    <mergeCell ref="A127:C127"/>
    <mergeCell ref="A75:C75"/>
    <mergeCell ref="A88:C88"/>
    <mergeCell ref="A101:C101"/>
    <mergeCell ref="A114:C114"/>
    <mergeCell ref="A8:C8"/>
    <mergeCell ref="A21:C21"/>
    <mergeCell ref="A35:C35"/>
  </mergeCells>
  <pageMargins left="0.70866141732283472" right="0.70866141732283472" top="0.74803149606299213" bottom="0.74803149606299213" header="0.31496062992125984" footer="0.31496062992125984"/>
  <pageSetup scale="60" orientation="portrait" r:id="rId1"/>
  <rowBreaks count="1" manualBreakCount="1">
    <brk id="7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FACT SEP-20</vt:lpstr>
      <vt:lpstr>'FACT SEP-20'!Área_de_impresión</vt:lpstr>
      <vt:lpstr>'FACT SEP-20'!Títulos_a_imprimir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www.intercambiosvirtuales.org</cp:lastModifiedBy>
  <dcterms:created xsi:type="dcterms:W3CDTF">2020-10-07T22:05:42Z</dcterms:created>
  <dcterms:modified xsi:type="dcterms:W3CDTF">2020-10-07T22:19:02Z</dcterms:modified>
</cp:coreProperties>
</file>